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11052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N18" i="2" l="1"/>
  <c r="L6" i="2" l="1"/>
  <c r="H12" i="2" l="1"/>
  <c r="K12" i="2" s="1"/>
  <c r="H6" i="2"/>
  <c r="K6" i="2" s="1"/>
  <c r="I18" i="2" l="1"/>
  <c r="H18" i="2"/>
  <c r="K18" i="2" l="1"/>
  <c r="M12" i="2"/>
</calcChain>
</file>

<file path=xl/sharedStrings.xml><?xml version="1.0" encoding="utf-8"?>
<sst xmlns="http://schemas.openxmlformats.org/spreadsheetml/2006/main" count="39" uniqueCount="24">
  <si>
    <t>Input</t>
  </si>
  <si>
    <t>Minimum</t>
  </si>
  <si>
    <t>Maximum</t>
  </si>
  <si>
    <t>Median</t>
  </si>
  <si>
    <t>Mean Estimation</t>
  </si>
  <si>
    <t>First quartile</t>
  </si>
  <si>
    <t>Hozo's Method</t>
  </si>
  <si>
    <t>Bland's Method</t>
  </si>
  <si>
    <t>Third quartile</t>
  </si>
  <si>
    <t>1. Choose the scenario according to available summary statistics (e.g., choose Scenario 1).</t>
  </si>
  <si>
    <t xml:space="preserve">Optimal estimation of the sample mean </t>
  </si>
  <si>
    <t>Optimal Weight</t>
  </si>
  <si>
    <t>w1</t>
  </si>
  <si>
    <t>w2</t>
  </si>
  <si>
    <t>Sample size</t>
  </si>
  <si>
    <t>Wan's Method</t>
  </si>
  <si>
    <t>New method</t>
  </si>
  <si>
    <t>Optimal Weights</t>
  </si>
  <si>
    <t>Readme:</t>
  </si>
  <si>
    <t>2. Input the summary statistics in the corresponding fields (e.g., Minimum = 3, Median=18, Maximum=50, Sample Size = 100).</t>
  </si>
  <si>
    <t>3. The embeded formulas will automatically provide the sample mean esitmation for each scenario, respectively.</t>
  </si>
  <si>
    <t xml:space="preserve">Scenario 2 (First quartile, Median, Third quartile, and the sample size) </t>
  </si>
  <si>
    <t xml:space="preserve">Scenario 1 (Minimum, Median, Maximum, and the sample size) </t>
  </si>
  <si>
    <t xml:space="preserve">Scenario 3 (Minimum, First quartile, Median, Third quartile, Maximum, and the sample size)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</si>
</sst>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0"/>
      <name val="Calibri"/>
      <family val="2"/>
      <charset val="134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2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/>
    <xf numFmtId="0" fontId="4" fillId="0" borderId="0" xfId="0" applyFont="1" applyFill="1" applyAlignment="1"/>
    <xf numFmtId="0" fontId="1" fillId="0" borderId="0" xfId="0" applyFont="1" applyAlignment="1"/>
    <xf numFmtId="0" fontId="5" fillId="0" borderId="0" xfId="0" applyFont="1" applyFill="1" applyAlignment="1"/>
    <xf numFmtId="0" fontId="6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2" fillId="2" borderId="0" xfId="1" applyFont="1" applyAlignment="1">
      <alignment horizontal="center"/>
    </xf>
    <xf numFmtId="0" fontId="1" fillId="2" borderId="0" xfId="1" applyFont="1" applyAlignment="1">
      <alignment horizontal="center"/>
    </xf>
  </cellXfs>
  <cellStyles count="2">
    <cellStyle name="Accent5" xfId="1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activeCell="K29" sqref="K29"/>
    </sheetView>
  </sheetViews>
  <sheetFormatPr defaultRowHeight="14.4"/>
  <cols>
    <col min="2" max="2" width="11.33203125" customWidth="1"/>
    <col min="3" max="3" width="12.21875" customWidth="1"/>
    <col min="4" max="4" width="13.33203125" customWidth="1"/>
    <col min="5" max="5" width="11.77734375" bestFit="1" customWidth="1"/>
    <col min="6" max="7" width="10.44140625" bestFit="1" customWidth="1"/>
    <col min="8" max="8" width="13.44140625" bestFit="1" customWidth="1"/>
    <col min="9" max="10" width="13.44140625" customWidth="1"/>
    <col min="11" max="11" width="13.5546875" customWidth="1"/>
    <col min="12" max="12" width="13.44140625" customWidth="1"/>
    <col min="13" max="13" width="14.109375" customWidth="1"/>
    <col min="14" max="14" width="13" customWidth="1"/>
    <col min="15" max="15" width="13.33203125" customWidth="1"/>
  </cols>
  <sheetData>
    <row r="1" spans="1:15" ht="23.4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5"/>
      <c r="O1" s="5"/>
    </row>
    <row r="2" spans="1:15" ht="23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5"/>
      <c r="O2" s="5"/>
    </row>
    <row r="3" spans="1:15" ht="18">
      <c r="A3" s="24" t="s">
        <v>22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"/>
    </row>
    <row r="4" spans="1:15" ht="18">
      <c r="A4" s="6"/>
      <c r="B4" s="17" t="s">
        <v>0</v>
      </c>
      <c r="C4" s="17"/>
      <c r="D4" s="17"/>
      <c r="E4" s="17"/>
      <c r="F4" s="17"/>
      <c r="G4" s="17"/>
      <c r="H4" s="16" t="s">
        <v>11</v>
      </c>
      <c r="I4" s="16"/>
      <c r="J4" s="10"/>
      <c r="K4" s="17" t="s">
        <v>4</v>
      </c>
      <c r="L4" s="17"/>
      <c r="M4" s="17"/>
      <c r="N4" s="17"/>
      <c r="O4" s="3"/>
    </row>
    <row r="5" spans="1:15">
      <c r="A5" s="8" t="s">
        <v>1</v>
      </c>
      <c r="B5" s="8"/>
      <c r="C5" s="8" t="s">
        <v>3</v>
      </c>
      <c r="D5" s="8"/>
      <c r="E5" s="8" t="s">
        <v>2</v>
      </c>
      <c r="F5" s="8" t="s">
        <v>14</v>
      </c>
      <c r="G5" s="8"/>
      <c r="H5" s="14"/>
      <c r="I5" s="14"/>
      <c r="J5" s="8"/>
      <c r="K5" s="8" t="s">
        <v>16</v>
      </c>
      <c r="L5" s="8" t="s">
        <v>6</v>
      </c>
      <c r="M5" s="8"/>
      <c r="N5" s="8"/>
    </row>
    <row r="6" spans="1:15">
      <c r="A6" s="8">
        <v>3</v>
      </c>
      <c r="B6" s="8"/>
      <c r="C6" s="8">
        <v>18</v>
      </c>
      <c r="D6" s="8"/>
      <c r="E6" s="8">
        <v>88</v>
      </c>
      <c r="F6" s="8">
        <v>101</v>
      </c>
      <c r="G6" s="8"/>
      <c r="H6" s="15">
        <f>4/(4+F6^0.75)</f>
        <v>0.11154597871423035</v>
      </c>
      <c r="I6" s="15"/>
      <c r="J6" s="9"/>
      <c r="K6" s="9">
        <f>H6*((A6+E6)/2)+(1-H6)*C6</f>
        <v>21.067514414641337</v>
      </c>
      <c r="L6" s="8">
        <f>IF(F6&lt;=25, (A6+2*C6+E6)/4, C6)</f>
        <v>18</v>
      </c>
      <c r="M6" s="8"/>
      <c r="N6" s="8"/>
    </row>
    <row r="7" spans="1: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5" ht="18">
      <c r="A9" s="23" t="s">
        <v>21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"/>
    </row>
    <row r="10" spans="1:15" ht="18">
      <c r="A10" s="7"/>
      <c r="B10" s="17" t="s">
        <v>0</v>
      </c>
      <c r="C10" s="17"/>
      <c r="D10" s="17"/>
      <c r="E10" s="17"/>
      <c r="F10" s="17"/>
      <c r="G10" s="17"/>
      <c r="H10" s="16" t="s">
        <v>11</v>
      </c>
      <c r="I10" s="16"/>
      <c r="J10" s="10"/>
      <c r="K10" s="17" t="s">
        <v>4</v>
      </c>
      <c r="L10" s="17"/>
      <c r="M10" s="17"/>
      <c r="N10" s="17"/>
      <c r="O10" s="3"/>
    </row>
    <row r="11" spans="1:15">
      <c r="A11" s="8"/>
      <c r="B11" s="8" t="s">
        <v>5</v>
      </c>
      <c r="C11" s="8" t="s">
        <v>3</v>
      </c>
      <c r="D11" s="8" t="s">
        <v>8</v>
      </c>
      <c r="E11" s="8"/>
      <c r="F11" s="8" t="s">
        <v>14</v>
      </c>
      <c r="G11" s="8"/>
      <c r="H11" s="14"/>
      <c r="I11" s="14"/>
      <c r="J11" s="8"/>
      <c r="K11" s="8" t="s">
        <v>16</v>
      </c>
      <c r="L11" s="8"/>
      <c r="M11" s="8" t="s">
        <v>15</v>
      </c>
      <c r="N11" s="8"/>
    </row>
    <row r="12" spans="1:15">
      <c r="A12" s="8"/>
      <c r="B12" s="8">
        <v>12</v>
      </c>
      <c r="C12" s="8">
        <v>18</v>
      </c>
      <c r="D12" s="8">
        <v>33</v>
      </c>
      <c r="E12" s="8"/>
      <c r="F12" s="8">
        <v>101</v>
      </c>
      <c r="G12" s="8"/>
      <c r="H12" s="15">
        <f>0.7+0.39/F12</f>
        <v>0.70386138613861382</v>
      </c>
      <c r="I12" s="15"/>
      <c r="J12" s="9"/>
      <c r="K12" s="9">
        <f>H12*((B12+D12)/2)+(1-H12)*C12</f>
        <v>21.167376237623763</v>
      </c>
      <c r="L12" s="9"/>
      <c r="M12" s="8">
        <f>($B12+$C12+$D12)/3</f>
        <v>21</v>
      </c>
      <c r="N12" s="8"/>
    </row>
    <row r="13" spans="1: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5" ht="18">
      <c r="A15" s="24" t="s">
        <v>23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4"/>
    </row>
    <row r="16" spans="1:15" ht="18">
      <c r="A16" s="7"/>
      <c r="B16" s="17" t="s">
        <v>0</v>
      </c>
      <c r="C16" s="17"/>
      <c r="D16" s="17"/>
      <c r="E16" s="17"/>
      <c r="F16" s="17"/>
      <c r="G16" s="17"/>
      <c r="H16" s="16" t="s">
        <v>17</v>
      </c>
      <c r="I16" s="16"/>
      <c r="J16" s="10"/>
      <c r="K16" s="17" t="s">
        <v>4</v>
      </c>
      <c r="L16" s="17"/>
      <c r="M16" s="17"/>
      <c r="N16" s="17"/>
      <c r="O16" s="1"/>
    </row>
    <row r="17" spans="1:14">
      <c r="A17" s="8" t="s">
        <v>1</v>
      </c>
      <c r="B17" s="8" t="s">
        <v>5</v>
      </c>
      <c r="C17" s="8" t="s">
        <v>3</v>
      </c>
      <c r="D17" s="8" t="s">
        <v>8</v>
      </c>
      <c r="E17" s="8" t="s">
        <v>2</v>
      </c>
      <c r="F17" s="8" t="s">
        <v>14</v>
      </c>
      <c r="G17" s="8"/>
      <c r="H17" s="11" t="s">
        <v>12</v>
      </c>
      <c r="I17" s="11" t="s">
        <v>13</v>
      </c>
      <c r="J17" s="11"/>
      <c r="K17" s="8" t="s">
        <v>16</v>
      </c>
      <c r="L17" s="8"/>
      <c r="M17" s="8"/>
      <c r="N17" s="8" t="s">
        <v>7</v>
      </c>
    </row>
    <row r="18" spans="1:14">
      <c r="A18" s="8">
        <v>3</v>
      </c>
      <c r="B18" s="8">
        <v>12</v>
      </c>
      <c r="C18" s="8">
        <v>18</v>
      </c>
      <c r="D18" s="8">
        <v>33</v>
      </c>
      <c r="E18" s="8">
        <v>88</v>
      </c>
      <c r="F18" s="8">
        <v>101</v>
      </c>
      <c r="G18" s="8"/>
      <c r="H18" s="9">
        <f>2.2/(2.2+F18^0.75)</f>
        <v>6.4592556249872382E-2</v>
      </c>
      <c r="I18" s="9">
        <f>0.7-0.72/F18^0.55</f>
        <v>0.64312050382645081</v>
      </c>
      <c r="J18" s="9"/>
      <c r="K18" s="9">
        <f>H18*((A18+E18)/2)+I18*((B18+D18)/2)+(1-H18-I18)*C18</f>
        <v>22.67033756409052</v>
      </c>
      <c r="L18" s="8"/>
      <c r="M18" s="8"/>
      <c r="N18" s="8">
        <f>(A18+2*B18+2*C18+2*D18+E18)/8</f>
        <v>27.125</v>
      </c>
    </row>
    <row r="19" spans="1:14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8">
      <c r="A21" s="20" t="s">
        <v>18</v>
      </c>
      <c r="B21" s="20"/>
      <c r="C21" s="20"/>
      <c r="D21" s="20"/>
      <c r="E21" s="21"/>
      <c r="F21" s="21"/>
      <c r="G21" s="21"/>
    </row>
    <row r="22" spans="1:14">
      <c r="A22" s="18" t="s">
        <v>9</v>
      </c>
      <c r="B22" s="18"/>
      <c r="C22" s="18"/>
      <c r="D22" s="18"/>
      <c r="E22" s="18"/>
      <c r="F22" s="18"/>
      <c r="G22" s="18"/>
      <c r="H22" s="19"/>
      <c r="I22" s="19"/>
      <c r="J22" s="19"/>
      <c r="K22" s="19"/>
    </row>
    <row r="23" spans="1:14">
      <c r="A23" s="18" t="s">
        <v>19</v>
      </c>
      <c r="B23" s="18"/>
      <c r="C23" s="18"/>
      <c r="D23" s="18"/>
      <c r="E23" s="18"/>
      <c r="F23" s="18"/>
      <c r="G23" s="18"/>
      <c r="H23" s="19"/>
      <c r="I23" s="19"/>
      <c r="J23" s="19"/>
      <c r="K23" s="19"/>
    </row>
    <row r="24" spans="1:14">
      <c r="A24" s="18" t="s">
        <v>20</v>
      </c>
      <c r="B24" s="18"/>
      <c r="C24" s="18"/>
      <c r="D24" s="18"/>
      <c r="E24" s="18"/>
      <c r="F24" s="18"/>
      <c r="G24" s="18"/>
      <c r="H24" s="19"/>
      <c r="I24" s="19"/>
      <c r="J24" s="19"/>
      <c r="K24" s="19"/>
    </row>
    <row r="27" spans="1:14">
      <c r="K27" s="13"/>
    </row>
    <row r="28" spans="1:14">
      <c r="K28" s="13"/>
    </row>
  </sheetData>
  <mergeCells count="21">
    <mergeCell ref="A1:M1"/>
    <mergeCell ref="A3:N3"/>
    <mergeCell ref="A9:N9"/>
    <mergeCell ref="K4:N4"/>
    <mergeCell ref="K10:N10"/>
    <mergeCell ref="B4:G4"/>
    <mergeCell ref="B10:G10"/>
    <mergeCell ref="H5:I5"/>
    <mergeCell ref="H6:I6"/>
    <mergeCell ref="H4:I4"/>
    <mergeCell ref="H10:I10"/>
    <mergeCell ref="A24:K24"/>
    <mergeCell ref="A21:G21"/>
    <mergeCell ref="A23:K23"/>
    <mergeCell ref="A22:K22"/>
    <mergeCell ref="B16:G16"/>
    <mergeCell ref="H11:I11"/>
    <mergeCell ref="H12:I12"/>
    <mergeCell ref="H16:I16"/>
    <mergeCell ref="A15:N15"/>
    <mergeCell ref="K16:N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WanXiang</dc:creator>
  <cp:lastModifiedBy>Department of Mathematics</cp:lastModifiedBy>
  <dcterms:created xsi:type="dcterms:W3CDTF">2014-10-28T05:00:13Z</dcterms:created>
  <dcterms:modified xsi:type="dcterms:W3CDTF">2016-03-03T09:22:29Z</dcterms:modified>
</cp:coreProperties>
</file>