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tudents\Jiandong Shi\Optimal estimation of SD for Scenario 3\Submission\Research Synthesis Methods\Online calculator\"/>
    </mc:Choice>
  </mc:AlternateContent>
  <bookViews>
    <workbookView xWindow="0" yWindow="0" windowWidth="30720" windowHeight="13704"/>
  </bookViews>
  <sheets>
    <sheet name="Sheet1" sheetId="1" r:id="rId1"/>
  </sheets>
  <definedNames>
    <definedName name="_xlnm._FilterDatabase" localSheetId="0" hidden="1">Sheet1!$A$1:$M$16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H11" i="1"/>
  <c r="L6" i="1"/>
  <c r="J6" i="1"/>
  <c r="H6" i="1"/>
  <c r="J11" i="1" l="1"/>
  <c r="H16" i="1"/>
  <c r="I16" i="1"/>
  <c r="L16" i="1"/>
  <c r="M16" i="1"/>
  <c r="J16" i="1" l="1"/>
</calcChain>
</file>

<file path=xl/sharedStrings.xml><?xml version="1.0" encoding="utf-8"?>
<sst xmlns="http://schemas.openxmlformats.org/spreadsheetml/2006/main" count="49" uniqueCount="30">
  <si>
    <t>Input</t>
  </si>
  <si>
    <t>Mean Estimation</t>
  </si>
  <si>
    <t>Standard Deviation Estimation</t>
  </si>
  <si>
    <t>Minimum</t>
  </si>
  <si>
    <t>Median</t>
  </si>
  <si>
    <t>Maximum</t>
  </si>
  <si>
    <t>First quartile</t>
  </si>
  <si>
    <t>Third quartile</t>
  </si>
  <si>
    <t>Readme</t>
  </si>
  <si>
    <t>Optimally estimating the sample mean and standard deviation from the whole or part of the five-number summary</t>
  </si>
  <si>
    <t>References</t>
  </si>
  <si>
    <t>Remarks</t>
  </si>
  <si>
    <t>1. This worksheet works for Excel 2013 or newer versions. For Excel 2010 or earlier versions, please modify the inverse normal function "NORM.INV" as "NORMINV".</t>
  </si>
  <si>
    <r>
      <t xml:space="preserve">J. Shi, D. Luo, H. Weng, X. Zeng, L. Lin, H. Chu and T. Tong (2020), "Optimally estimating the sample standard deviation from the five-number summary", </t>
    </r>
    <r>
      <rPr>
        <b/>
        <i/>
        <u/>
        <sz val="11"/>
        <color theme="10"/>
        <rFont val="Calibri"/>
        <family val="2"/>
        <scheme val="minor"/>
      </rPr>
      <t>Research Synthesis Methods</t>
    </r>
    <r>
      <rPr>
        <u/>
        <sz val="11"/>
        <color theme="10"/>
        <rFont val="Calibri"/>
        <family val="2"/>
        <scheme val="minor"/>
      </rPr>
      <t>, doi: 10.1002/jrsm.1429.</t>
    </r>
  </si>
  <si>
    <r>
      <t xml:space="preserve">D. Luo, X. Wan, J. Liu and T. Tong (2018), "Optimally estimating the sample mean from the sample size, median, mid-range and/or mid-quartile range", </t>
    </r>
    <r>
      <rPr>
        <b/>
        <i/>
        <u/>
        <sz val="11"/>
        <color theme="10"/>
        <rFont val="Calibri"/>
        <family val="2"/>
        <scheme val="minor"/>
      </rPr>
      <t>Statistical Methods in Medical Research</t>
    </r>
    <r>
      <rPr>
        <u/>
        <sz val="11"/>
        <color theme="10"/>
        <rFont val="Calibri"/>
        <family val="2"/>
        <scheme val="minor"/>
      </rPr>
      <t>, 27: 1785-1805.</t>
    </r>
  </si>
  <si>
    <t xml:space="preserve">Scenario 2 (the first quartile, the median, the third quartile; the sample size) </t>
  </si>
  <si>
    <t xml:space="preserve">Scenario 1 (the minimum, the median, the maximum; the sample size) </t>
  </si>
  <si>
    <t xml:space="preserve">Scenario 3 (the minimum, the first quartile, the median, the third quartile, the maximum; the sample size) </t>
  </si>
  <si>
    <t>Sample size</t>
  </si>
  <si>
    <t>Optimal weight</t>
  </si>
  <si>
    <t>Optimal weight1</t>
  </si>
  <si>
    <t>Optimal weight2</t>
  </si>
  <si>
    <t>Wan et al.'s method (2014)</t>
  </si>
  <si>
    <t>Shi et al.'s method (2020)</t>
  </si>
  <si>
    <t>Luo et al.'s method (2018)</t>
  </si>
  <si>
    <t xml:space="preserve">1. Choose the scenario according to the available summary data (e.g., choose Scenario 1 if the reported data only include the minimum, the median, the maximum and the sample size).  </t>
  </si>
  <si>
    <t>3. The embeded formulas will automatically provide the estimates of the sample mean and standard deviation (and for details, you may refer to the corresponding references).</t>
  </si>
  <si>
    <t>2. Should you prefer to use the online calculator, please clink on this link and it will drive you there.</t>
  </si>
  <si>
    <r>
      <t xml:space="preserve">X. Wan, W. Wang, J. Liu and T. Tong (2014), "Estimating the sample mean and standard deviation from the sample size, median, range and/or interquartile range", </t>
    </r>
    <r>
      <rPr>
        <b/>
        <i/>
        <u/>
        <sz val="11"/>
        <color theme="10"/>
        <rFont val="Calibri"/>
        <family val="2"/>
        <scheme val="minor"/>
      </rPr>
      <t>BMC Medical Research Methodology</t>
    </r>
    <r>
      <rPr>
        <u/>
        <sz val="11"/>
        <color theme="10"/>
        <rFont val="Calibri"/>
        <family val="2"/>
        <scheme val="minor"/>
      </rPr>
      <t>, 14: 135.</t>
    </r>
    <phoneticPr fontId="5" type="noConversion"/>
  </si>
  <si>
    <t>2. Input the summary data into the correct cells (e.g., Minimum = 3, Median = 20, Maximum = 100, and Sample size = 201 for Scenario 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</si>
</sst>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16"/>
      <color theme="1"/>
      <name val="Calibri"/>
      <family val="2"/>
      <charset val="134"/>
      <scheme val="minor"/>
    </font>
    <font>
      <i/>
      <u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0061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2" applyAlignment="1">
      <alignment horizontal="left" vertical="center" wrapText="1"/>
    </xf>
    <xf numFmtId="0" fontId="8" fillId="0" borderId="0" xfId="2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2" xfId="1" applyFont="1" applyBorder="1" applyAlignment="1">
      <alignment horizontal="center" vertical="center"/>
    </xf>
    <xf numFmtId="0" fontId="9" fillId="2" borderId="3" xfId="1" applyFont="1" applyBorder="1" applyAlignment="1">
      <alignment horizontal="center" vertical="center"/>
    </xf>
    <xf numFmtId="0" fontId="9" fillId="2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th.hkbu.edu.hk/~tongt/papers/median2mean.html" TargetMode="External"/><Relationship Id="rId2" Type="http://schemas.openxmlformats.org/officeDocument/2006/relationships/hyperlink" Target="http://www.math.hkbu.edu.hk/~tongt/papers/BMC_MRM2014.pdf" TargetMode="External"/><Relationship Id="rId1" Type="http://schemas.openxmlformats.org/officeDocument/2006/relationships/hyperlink" Target="http://www.math.hkbu.edu.hk/~tongt/papers/SMMR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rxiv.org/pdf/2003.021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workbookViewId="0">
      <selection activeCell="J41" sqref="J41"/>
    </sheetView>
  </sheetViews>
  <sheetFormatPr defaultColWidth="9.109375" defaultRowHeight="14.4"/>
  <cols>
    <col min="1" max="1" width="11.33203125" style="1" customWidth="1"/>
    <col min="2" max="2" width="16.109375" style="1" customWidth="1"/>
    <col min="3" max="3" width="13.44140625" style="1" customWidth="1"/>
    <col min="4" max="4" width="17.44140625" style="1" customWidth="1"/>
    <col min="5" max="5" width="13.5546875" style="1" customWidth="1"/>
    <col min="6" max="6" width="12.77734375" style="1" customWidth="1"/>
    <col min="7" max="7" width="3.44140625" style="9" customWidth="1"/>
    <col min="8" max="8" width="14.33203125" style="1" customWidth="1"/>
    <col min="9" max="9" width="14.6640625" style="1" customWidth="1"/>
    <col min="10" max="10" width="26.109375" style="1" customWidth="1"/>
    <col min="11" max="11" width="3.21875" style="9" customWidth="1"/>
    <col min="12" max="12" width="16.44140625" style="1" customWidth="1"/>
    <col min="13" max="13" width="33.77734375" style="1" customWidth="1"/>
    <col min="14" max="16384" width="9.109375" style="1"/>
  </cols>
  <sheetData>
    <row r="1" spans="1:16" ht="21" customHeight="1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6" ht="21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6" ht="18" customHeight="1">
      <c r="A3" s="27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6" ht="18" customHeight="1">
      <c r="A4" s="17" t="s">
        <v>0</v>
      </c>
      <c r="B4" s="18"/>
      <c r="C4" s="18"/>
      <c r="D4" s="18"/>
      <c r="E4" s="18"/>
      <c r="F4" s="19"/>
      <c r="G4" s="22"/>
      <c r="H4" s="17" t="s">
        <v>1</v>
      </c>
      <c r="I4" s="18"/>
      <c r="J4" s="19"/>
      <c r="K4" s="22"/>
      <c r="L4" s="17" t="s">
        <v>2</v>
      </c>
      <c r="M4" s="19"/>
    </row>
    <row r="5" spans="1:16" ht="14.4" customHeight="1">
      <c r="A5" s="3" t="s">
        <v>3</v>
      </c>
      <c r="B5" s="38"/>
      <c r="C5" s="3" t="s">
        <v>4</v>
      </c>
      <c r="D5" s="38"/>
      <c r="E5" s="3" t="s">
        <v>5</v>
      </c>
      <c r="F5" s="3" t="s">
        <v>18</v>
      </c>
      <c r="G5" s="23"/>
      <c r="H5" s="31" t="s">
        <v>19</v>
      </c>
      <c r="I5" s="33"/>
      <c r="J5" s="3" t="s">
        <v>24</v>
      </c>
      <c r="K5" s="23"/>
      <c r="L5" s="31" t="s">
        <v>22</v>
      </c>
      <c r="M5" s="33"/>
    </row>
    <row r="6" spans="1:16" ht="14.4" customHeight="1">
      <c r="A6" s="3">
        <v>3</v>
      </c>
      <c r="B6" s="39"/>
      <c r="C6" s="3">
        <v>20</v>
      </c>
      <c r="D6" s="39"/>
      <c r="E6" s="3">
        <v>100</v>
      </c>
      <c r="F6" s="3">
        <v>201</v>
      </c>
      <c r="G6" s="24"/>
      <c r="H6" s="34">
        <f>4/(4+F6^0.75)</f>
        <v>6.9707942066585038E-2</v>
      </c>
      <c r="I6" s="35"/>
      <c r="J6" s="5">
        <f>H6*(A6+E6)/2+(1-H6)*C6</f>
        <v>22.195800175097428</v>
      </c>
      <c r="K6" s="24"/>
      <c r="L6" s="36">
        <f>(E6-A6)/(2*_xlfn.NORM.INV((F6-0.375)/(F6+0.25),0,1))</f>
        <v>17.723891051588787</v>
      </c>
      <c r="M6" s="37"/>
    </row>
    <row r="7" spans="1:16" ht="14.4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</row>
    <row r="8" spans="1:16" ht="18" customHeight="1">
      <c r="A8" s="27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</row>
    <row r="9" spans="1:16" ht="18" customHeight="1">
      <c r="A9" s="17" t="s">
        <v>0</v>
      </c>
      <c r="B9" s="18"/>
      <c r="C9" s="18"/>
      <c r="D9" s="18"/>
      <c r="E9" s="18"/>
      <c r="F9" s="19"/>
      <c r="G9" s="22"/>
      <c r="H9" s="17" t="s">
        <v>1</v>
      </c>
      <c r="I9" s="18"/>
      <c r="J9" s="19"/>
      <c r="K9" s="22"/>
      <c r="L9" s="17" t="s">
        <v>2</v>
      </c>
      <c r="M9" s="30"/>
    </row>
    <row r="10" spans="1:16" ht="14.4" customHeight="1">
      <c r="A10" s="38"/>
      <c r="B10" s="3" t="s">
        <v>6</v>
      </c>
      <c r="C10" s="3" t="s">
        <v>4</v>
      </c>
      <c r="D10" s="3" t="s">
        <v>7</v>
      </c>
      <c r="E10" s="38"/>
      <c r="F10" s="3" t="s">
        <v>18</v>
      </c>
      <c r="G10" s="23"/>
      <c r="H10" s="31" t="s">
        <v>19</v>
      </c>
      <c r="I10" s="33"/>
      <c r="J10" s="3" t="s">
        <v>24</v>
      </c>
      <c r="K10" s="23"/>
      <c r="L10" s="31" t="s">
        <v>22</v>
      </c>
      <c r="M10" s="33"/>
      <c r="P10" s="10"/>
    </row>
    <row r="11" spans="1:16" ht="14.4" customHeight="1">
      <c r="A11" s="39"/>
      <c r="B11" s="3">
        <v>12</v>
      </c>
      <c r="C11" s="3">
        <v>20</v>
      </c>
      <c r="D11" s="3">
        <v>30</v>
      </c>
      <c r="E11" s="39"/>
      <c r="F11" s="3">
        <v>201</v>
      </c>
      <c r="G11" s="24"/>
      <c r="H11" s="34">
        <f>0.7+0.39/F11</f>
        <v>0.70194029850746265</v>
      </c>
      <c r="I11" s="35"/>
      <c r="J11" s="5">
        <f>H11*(B11+D11)/2+(1-H11)*C11</f>
        <v>20.701940298507463</v>
      </c>
      <c r="K11" s="24"/>
      <c r="L11" s="36">
        <f>(D11-B11)/(2*_xlfn.NORM.INV((0.75*F11-0.125)/(F11+0.25),0,1))</f>
        <v>13.440632807500712</v>
      </c>
      <c r="M11" s="37"/>
    </row>
    <row r="12" spans="1:16" ht="14.4" customHeigh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</row>
    <row r="13" spans="1:16" ht="18" customHeight="1">
      <c r="A13" s="27" t="s">
        <v>17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6" ht="18" customHeight="1">
      <c r="A14" s="17" t="s">
        <v>0</v>
      </c>
      <c r="B14" s="18"/>
      <c r="C14" s="18"/>
      <c r="D14" s="18"/>
      <c r="E14" s="18"/>
      <c r="F14" s="19"/>
      <c r="G14" s="22"/>
      <c r="H14" s="17" t="s">
        <v>1</v>
      </c>
      <c r="I14" s="18"/>
      <c r="J14" s="19"/>
      <c r="K14" s="22"/>
      <c r="L14" s="17" t="s">
        <v>2</v>
      </c>
      <c r="M14" s="19"/>
    </row>
    <row r="15" spans="1:16" ht="14.4" customHeight="1">
      <c r="A15" s="3" t="s">
        <v>3</v>
      </c>
      <c r="B15" s="3" t="s">
        <v>6</v>
      </c>
      <c r="C15" s="3" t="s">
        <v>4</v>
      </c>
      <c r="D15" s="3" t="s">
        <v>7</v>
      </c>
      <c r="E15" s="3" t="s">
        <v>5</v>
      </c>
      <c r="F15" s="3" t="s">
        <v>18</v>
      </c>
      <c r="G15" s="23"/>
      <c r="H15" s="3" t="s">
        <v>20</v>
      </c>
      <c r="I15" s="3" t="s">
        <v>21</v>
      </c>
      <c r="J15" s="3" t="s">
        <v>24</v>
      </c>
      <c r="K15" s="23"/>
      <c r="L15" s="7" t="s">
        <v>19</v>
      </c>
      <c r="M15" s="3" t="s">
        <v>23</v>
      </c>
    </row>
    <row r="16" spans="1:16" ht="14.4" customHeight="1">
      <c r="A16" s="3">
        <v>3</v>
      </c>
      <c r="B16" s="3">
        <v>12</v>
      </c>
      <c r="C16" s="3">
        <v>20</v>
      </c>
      <c r="D16" s="3">
        <v>30</v>
      </c>
      <c r="E16" s="3">
        <v>100</v>
      </c>
      <c r="F16" s="3">
        <v>201</v>
      </c>
      <c r="G16" s="24"/>
      <c r="H16" s="4">
        <f>2.2/(2.2+F16^0.75)</f>
        <v>3.9580966614074786E-2</v>
      </c>
      <c r="I16" s="4">
        <f>0.7-0.72/F16^0.55</f>
        <v>0.66104397240049562</v>
      </c>
      <c r="J16" s="5">
        <f>H16*(A16+E16)/2+I16*(B16+D16)/2+(1-H16-I16)*C16</f>
        <v>21.907844420743849</v>
      </c>
      <c r="K16" s="24"/>
      <c r="L16" s="6">
        <f>1/(1+0.07*F16^0.6)</f>
        <v>0.37221574750227726</v>
      </c>
      <c r="M16" s="5">
        <f>L16*(E16-A16)/(2*_xlfn.NORM.INV((F16-0.375)/(F16+0.25),0,1))+(1-L16)*(D16-B16)/(2*_xlfn.NORM.INV((0.75*F16-0.125)/(F16+0.25),0,1))</f>
        <v>15.034928976569246</v>
      </c>
    </row>
    <row r="17" spans="1:13" ht="14.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8">
      <c r="A19" s="21" t="s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>
      <c r="A20" s="13" t="s">
        <v>14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>
      <c r="A21" s="13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>
      <c r="A22" s="13" t="s">
        <v>28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1:13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s="2" customFormat="1" ht="18" customHeight="1">
      <c r="A25" s="11" t="s">
        <v>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2" customFormat="1" ht="14.4" customHeight="1">
      <c r="A26" s="15" t="s">
        <v>25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2" customFormat="1" ht="14.4" customHeight="1">
      <c r="A27" s="15" t="s">
        <v>29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2" customFormat="1" ht="14.4" customHeight="1">
      <c r="A28" s="15" t="s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8" customFormat="1" ht="14.4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s="8" customFormat="1" ht="14.4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s="8" customFormat="1" ht="14.4" customHeight="1">
      <c r="A31" s="11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s="2" customFormat="1" ht="14.4" customHeight="1">
      <c r="A32" s="16" t="s">
        <v>12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>
      <c r="A33" s="14" t="s">
        <v>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</sheetData>
  <mergeCells count="51">
    <mergeCell ref="H5:I5"/>
    <mergeCell ref="L5:M5"/>
    <mergeCell ref="A1:M1"/>
    <mergeCell ref="A3:M3"/>
    <mergeCell ref="A4:F4"/>
    <mergeCell ref="H4:J4"/>
    <mergeCell ref="L4:M4"/>
    <mergeCell ref="A2:M2"/>
    <mergeCell ref="G4:G6"/>
    <mergeCell ref="K4:K6"/>
    <mergeCell ref="H6:I6"/>
    <mergeCell ref="L6:M6"/>
    <mergeCell ref="B5:B6"/>
    <mergeCell ref="D5:D6"/>
    <mergeCell ref="H10:I10"/>
    <mergeCell ref="L10:M10"/>
    <mergeCell ref="H11:I11"/>
    <mergeCell ref="L11:M11"/>
    <mergeCell ref="A13:M13"/>
    <mergeCell ref="A12:M12"/>
    <mergeCell ref="G9:G11"/>
    <mergeCell ref="K9:K11"/>
    <mergeCell ref="A10:A11"/>
    <mergeCell ref="E10:E11"/>
    <mergeCell ref="A8:M8"/>
    <mergeCell ref="A9:F9"/>
    <mergeCell ref="H9:J9"/>
    <mergeCell ref="L9:M9"/>
    <mergeCell ref="A7:M7"/>
    <mergeCell ref="A32:M32"/>
    <mergeCell ref="A33:M33"/>
    <mergeCell ref="A14:F14"/>
    <mergeCell ref="H14:J14"/>
    <mergeCell ref="L14:M14"/>
    <mergeCell ref="A23:M23"/>
    <mergeCell ref="A20:M20"/>
    <mergeCell ref="A18:M18"/>
    <mergeCell ref="A22:M22"/>
    <mergeCell ref="A19:M19"/>
    <mergeCell ref="G14:G16"/>
    <mergeCell ref="K14:K16"/>
    <mergeCell ref="A17:M17"/>
    <mergeCell ref="A24:M24"/>
    <mergeCell ref="A29:M29"/>
    <mergeCell ref="A30:M30"/>
    <mergeCell ref="A31:M31"/>
    <mergeCell ref="A21:M21"/>
    <mergeCell ref="A25:M25"/>
    <mergeCell ref="A26:M26"/>
    <mergeCell ref="A27:M27"/>
    <mergeCell ref="A28:M28"/>
  </mergeCells>
  <phoneticPr fontId="5" type="noConversion"/>
  <dataValidations count="3">
    <dataValidation type="whole" operator="lessThanOrEqual" allowBlank="1" showInputMessage="1" showErrorMessage="1" errorTitle="Invalid data!" error="Invalid data!" sqref="B11 A16:A17">
      <formula1>B11</formula1>
    </dataValidation>
    <dataValidation type="whole" allowBlank="1" showInputMessage="1" showErrorMessage="1" errorTitle="Invalid data!" error="Invalid data!" sqref="C6 C11 B16:D16">
      <formula1>A6</formula1>
      <formula2>C6</formula2>
    </dataValidation>
    <dataValidation type="whole" operator="greaterThanOrEqual" allowBlank="1" showInputMessage="1" showErrorMessage="1" errorTitle="Invalid data!" error="Invalid data!" sqref="E16 D11">
      <formula1>C11</formula1>
    </dataValidation>
  </dataValidations>
  <hyperlinks>
    <hyperlink ref="A20:M20" r:id="rId1" display="1. D. Luo, X. Wan, J. Liu and T. Tong* (2018), &quot;Optimally estimating the sample mean from the sample size, median, mid-range and/or mid-quartile range&quot;, Statistical Methods in Medical Research, 27: 1785-1805. "/>
    <hyperlink ref="A22:M22" r:id="rId2" display="2. X. Wan, W. Wang, J. Liu and T. Tong* (2014), &quot;Estimating the sample mean and standard deviation from the sample size, median, range and/or interquartile range&quot;, BMC Medical Research Methodology, 14: 135. "/>
    <hyperlink ref="A33:L33" r:id="rId3" display="5. The corresponding online calculator is available."/>
    <hyperlink ref="A21:M21" r:id="rId4" display="3. J. Shi, D. Luo, H. Weng, X. Zeng, L. Lin, H. Chu and T. Tong* (2020), &quot;Optimally estimating the sample standard deviation from the five-number summary&quot;, Research Synthesis Methods, accepted for publication. 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Hong Kong Baptist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Mathematics</dc:creator>
  <cp:lastModifiedBy>Department of Mathematics</cp:lastModifiedBy>
  <dcterms:created xsi:type="dcterms:W3CDTF">2017-06-22T03:04:02Z</dcterms:created>
  <dcterms:modified xsi:type="dcterms:W3CDTF">2020-06-22T09:52:56Z</dcterms:modified>
</cp:coreProperties>
</file>